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HC107688\Desktop\Hitesh\167th\"/>
    </mc:Choice>
  </mc:AlternateContent>
  <xr:revisionPtr revIDLastSave="0" documentId="13_ncr:1_{02AA82B5-D7A5-45E0-86DA-9B50498EDF1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nkwise" sheetId="2" r:id="rId1"/>
    <sheet name="Districtwise" sheetId="4" r:id="rId2"/>
  </sheets>
  <definedNames>
    <definedName name="_xlnm._FilterDatabase" localSheetId="0" hidden="1">Bankwise!$A$3:$I$3</definedName>
    <definedName name="_xlnm._FilterDatabase" localSheetId="1" hidden="1">Districtwise!$B$2:$I$2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6" i="2"/>
  <c r="H47" i="2"/>
  <c r="H48" i="2"/>
  <c r="H49" i="2"/>
  <c r="H50" i="2"/>
  <c r="H51" i="2"/>
  <c r="I45" i="4"/>
  <c r="G45" i="4"/>
  <c r="F45" i="4"/>
  <c r="E45" i="4"/>
  <c r="H30" i="4"/>
  <c r="H35" i="4"/>
  <c r="H25" i="4"/>
  <c r="H31" i="4"/>
  <c r="H42" i="4"/>
  <c r="H7" i="4"/>
  <c r="H18" i="4"/>
  <c r="H4" i="4"/>
  <c r="H12" i="4"/>
  <c r="H9" i="4"/>
  <c r="H15" i="4"/>
  <c r="H21" i="4"/>
  <c r="H37" i="4"/>
  <c r="H24" i="4"/>
  <c r="H26" i="4"/>
  <c r="H38" i="4"/>
  <c r="H29" i="4"/>
  <c r="H10" i="4"/>
  <c r="H22" i="4"/>
  <c r="H40" i="4"/>
  <c r="H39" i="4"/>
  <c r="H19" i="4"/>
  <c r="H32" i="4"/>
  <c r="H13" i="4"/>
  <c r="H14" i="4"/>
  <c r="H3" i="4"/>
  <c r="H5" i="4"/>
  <c r="H16" i="4"/>
  <c r="H36" i="4"/>
  <c r="H41" i="4"/>
  <c r="H17" i="4"/>
  <c r="H34" i="4"/>
  <c r="H28" i="4"/>
  <c r="H33" i="4"/>
  <c r="H11" i="4"/>
  <c r="H6" i="4"/>
  <c r="H20" i="4"/>
  <c r="H8" i="4"/>
  <c r="H23" i="4"/>
  <c r="H27" i="4"/>
  <c r="H43" i="4"/>
  <c r="G42" i="2"/>
  <c r="F46" i="2"/>
  <c r="F47" i="2"/>
  <c r="F48" i="2"/>
  <c r="I48" i="2" s="1"/>
  <c r="F49" i="2"/>
  <c r="F50" i="2"/>
  <c r="I50" i="2" s="1"/>
  <c r="F45" i="2"/>
  <c r="F43" i="2"/>
  <c r="I43" i="2" s="1"/>
  <c r="F41" i="2"/>
  <c r="I41" i="2" s="1"/>
  <c r="F21" i="2"/>
  <c r="F22" i="2"/>
  <c r="F23" i="2"/>
  <c r="I23" i="2" s="1"/>
  <c r="F24" i="2"/>
  <c r="F25" i="2"/>
  <c r="F26" i="2"/>
  <c r="F27" i="2"/>
  <c r="F28" i="2"/>
  <c r="I28" i="2" s="1"/>
  <c r="F29" i="2"/>
  <c r="F30" i="2"/>
  <c r="F31" i="2"/>
  <c r="I31" i="2" s="1"/>
  <c r="F32" i="2"/>
  <c r="F33" i="2"/>
  <c r="I33" i="2" s="1"/>
  <c r="F34" i="2"/>
  <c r="F35" i="2"/>
  <c r="F36" i="2"/>
  <c r="I36" i="2" s="1"/>
  <c r="F37" i="2"/>
  <c r="F38" i="2"/>
  <c r="F39" i="2"/>
  <c r="I39" i="2" s="1"/>
  <c r="F18" i="2"/>
  <c r="F19" i="2"/>
  <c r="F20" i="2"/>
  <c r="I20" i="2" s="1"/>
  <c r="F17" i="2"/>
  <c r="H17" i="2" s="1"/>
  <c r="D51" i="2"/>
  <c r="I44" i="2"/>
  <c r="E44" i="2"/>
  <c r="D44" i="2"/>
  <c r="D42" i="2"/>
  <c r="D16" i="2"/>
  <c r="F15" i="2"/>
  <c r="H15" i="2" s="1"/>
  <c r="F14" i="2"/>
  <c r="H14" i="2" s="1"/>
  <c r="F13" i="2"/>
  <c r="H13" i="2" s="1"/>
  <c r="F12" i="2"/>
  <c r="H12" i="2" s="1"/>
  <c r="F11" i="2"/>
  <c r="F10" i="2"/>
  <c r="H10" i="2" s="1"/>
  <c r="F9" i="2"/>
  <c r="H9" i="2" s="1"/>
  <c r="F8" i="2"/>
  <c r="H8" i="2" s="1"/>
  <c r="F7" i="2"/>
  <c r="H7" i="2" s="1"/>
  <c r="F6" i="2"/>
  <c r="H6" i="2" s="1"/>
  <c r="F5" i="2"/>
  <c r="H5" i="2" s="1"/>
  <c r="J42" i="2"/>
  <c r="F4" i="2"/>
  <c r="H4" i="2" s="1"/>
  <c r="H45" i="4" l="1"/>
  <c r="I47" i="2"/>
  <c r="I22" i="2"/>
  <c r="I30" i="2"/>
  <c r="I34" i="2"/>
  <c r="I38" i="2"/>
  <c r="I27" i="2"/>
  <c r="I35" i="2"/>
  <c r="I18" i="2"/>
  <c r="I19" i="2"/>
  <c r="I17" i="2"/>
  <c r="I7" i="2"/>
  <c r="D40" i="2"/>
  <c r="D52" i="2" s="1"/>
  <c r="I15" i="2"/>
  <c r="F42" i="2"/>
  <c r="I42" i="2" s="1"/>
  <c r="I6" i="2"/>
  <c r="I10" i="2"/>
  <c r="I25" i="2"/>
  <c r="I26" i="2"/>
  <c r="G51" i="2"/>
  <c r="G16" i="2" s="1"/>
  <c r="J51" i="2"/>
  <c r="I5" i="2"/>
  <c r="I13" i="2"/>
  <c r="I11" i="2"/>
  <c r="I45" i="2"/>
  <c r="I9" i="2"/>
  <c r="I14" i="2"/>
  <c r="J16" i="2"/>
  <c r="I32" i="2"/>
  <c r="I49" i="2"/>
  <c r="I24" i="2"/>
  <c r="I4" i="2"/>
  <c r="I8" i="2"/>
  <c r="I12" i="2"/>
  <c r="I21" i="2"/>
  <c r="I29" i="2"/>
  <c r="I37" i="2"/>
  <c r="I46" i="2"/>
  <c r="F40" i="2" l="1"/>
  <c r="J40" i="2"/>
  <c r="J52" i="2" s="1"/>
  <c r="F51" i="2"/>
  <c r="F16" i="2" s="1"/>
  <c r="H16" i="2" s="1"/>
  <c r="F52" i="2" l="1"/>
  <c r="G40" i="2"/>
  <c r="I16" i="2"/>
  <c r="I51" i="2"/>
  <c r="G52" i="2" l="1"/>
  <c r="H52" i="2" s="1"/>
  <c r="H40" i="2"/>
  <c r="I52" i="2"/>
  <c r="I40" i="2"/>
</calcChain>
</file>

<file path=xl/sharedStrings.xml><?xml version="1.0" encoding="utf-8"?>
<sst xmlns="http://schemas.openxmlformats.org/spreadsheetml/2006/main" count="195" uniqueCount="123">
  <si>
    <t>Sr. No.</t>
  </si>
  <si>
    <t>Name of the Banks</t>
  </si>
  <si>
    <t xml:space="preserve">Type of Bank </t>
  </si>
  <si>
    <t xml:space="preserve">No. of Branches </t>
  </si>
  <si>
    <t xml:space="preserve">Per Branch Target </t>
  </si>
  <si>
    <t>Total Target</t>
  </si>
  <si>
    <t>% Ach.</t>
  </si>
  <si>
    <t xml:space="preserve">Cumulative APY accounts opened since inception </t>
  </si>
  <si>
    <t>Gap from target</t>
  </si>
  <si>
    <t>BANK OF BARODA</t>
  </si>
  <si>
    <t>PSB</t>
  </si>
  <si>
    <t>BANK OF INDIA</t>
  </si>
  <si>
    <t>BANK OF MAHARASHTRA</t>
  </si>
  <si>
    <t>CANARA BANK</t>
  </si>
  <si>
    <t>CENTRAL BANK OF INDIA</t>
  </si>
  <si>
    <t>INDIAN BANK</t>
  </si>
  <si>
    <t xml:space="preserve">INDIAN OVERSEAS BANK </t>
  </si>
  <si>
    <t>PUNJAB AND SIND BANK</t>
  </si>
  <si>
    <t>PUNJAB NATIONAL BANK</t>
  </si>
  <si>
    <t>STATE BANK OF INDIA</t>
  </si>
  <si>
    <t>UCO BANK</t>
  </si>
  <si>
    <t>UNION BANK OF INDIA</t>
  </si>
  <si>
    <t>PSB TOTAL</t>
  </si>
  <si>
    <t>AXIS BANK LTD</t>
  </si>
  <si>
    <t>PVT MAJOR</t>
  </si>
  <si>
    <t>HDFC BANK LTD</t>
  </si>
  <si>
    <t>ICICI BANK LIMITED</t>
  </si>
  <si>
    <t>IDBI BANK LTD</t>
  </si>
  <si>
    <t>BANDHAN BANK LIMITED</t>
  </si>
  <si>
    <t>PVT</t>
  </si>
  <si>
    <t>CITY UNION BANK LTD</t>
  </si>
  <si>
    <t>DCB BANK LIMITED</t>
  </si>
  <si>
    <t>DHANLAXMI BANK LIMITED</t>
  </si>
  <si>
    <t>IDFC FIRST BANK LIMITED</t>
  </si>
  <si>
    <t>INDUSIND BANK LIMITED</t>
  </si>
  <si>
    <t>KARNATAKA BANK LIMITED</t>
  </si>
  <si>
    <t>KOTAK MAHINDRA BANK</t>
  </si>
  <si>
    <t>RBL BANK LIMITED</t>
  </si>
  <si>
    <t>STANDARD CHARTERED BANK</t>
  </si>
  <si>
    <t>TAMILNAD MERCANTILE BANK LTD</t>
  </si>
  <si>
    <t>THE FEDERAL BANK LTD</t>
  </si>
  <si>
    <t>THE JAMMU AND KASHMIR BANK LTD</t>
  </si>
  <si>
    <t>THE KARUR VYSYA BANK LTD</t>
  </si>
  <si>
    <t>THE LAKSHMI VILAS BANK LTD</t>
  </si>
  <si>
    <t>THE NAINITAL BANK LTD</t>
  </si>
  <si>
    <t>YES BANK LIMITED</t>
  </si>
  <si>
    <t>PVT TOTAL</t>
  </si>
  <si>
    <t>RRB</t>
  </si>
  <si>
    <t>RRB TOTAL</t>
  </si>
  <si>
    <t>SCB</t>
  </si>
  <si>
    <t>RSCB TOTAL</t>
  </si>
  <si>
    <t>AU SMALL FINANCE BANK LIMITED</t>
  </si>
  <si>
    <t>SFB</t>
  </si>
  <si>
    <t>CAPITAL SMALL FINANCE BANK LIMITED</t>
  </si>
  <si>
    <t>EQUITAS SMALL FINANCE BANK LIMITED</t>
  </si>
  <si>
    <t>ESAF SMALL FINANCE BANK LIMITED</t>
  </si>
  <si>
    <t>UJJIVAN SMALL FINANCE BANK LIMITED</t>
  </si>
  <si>
    <t>UTKARSH SMALL FINANCE BANK LIMITED</t>
  </si>
  <si>
    <t>SFB TOTAL</t>
  </si>
  <si>
    <t>Total</t>
  </si>
  <si>
    <t>CSB Bank Limited</t>
  </si>
  <si>
    <t>RAJASTHAN GRAMIN BANK</t>
  </si>
  <si>
    <t>DCCB/SCB</t>
  </si>
  <si>
    <t>THE SOUTH INDIAN BANK LTD</t>
  </si>
  <si>
    <t>S.No</t>
  </si>
  <si>
    <t>Districts</t>
  </si>
  <si>
    <t>No. of Branches</t>
  </si>
  <si>
    <t>Annual Target  FY 2025-26</t>
  </si>
  <si>
    <t>APY accounts opened in current FY 2025-26</t>
  </si>
  <si>
    <t>Target achievement (%)</t>
  </si>
  <si>
    <t>Cumulative APY accounts opened since inception</t>
  </si>
  <si>
    <t>AJMER</t>
  </si>
  <si>
    <t>ALWAR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</si>
  <si>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</si>
  <si>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</si>
  <si>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</si>
  <si>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</si>
  <si>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</si>
  <si>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</si>
  <si>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</si>
  <si>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</si>
  <si>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</si>
  <si>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CHITTORGARH</t>
  </si>
  <si>
    <t>CHURU</t>
  </si>
  <si>
    <t>DAUSA</t>
  </si>
  <si>
    <t>DEEG</t>
  </si>
  <si>
    <t>DHOLPUR</t>
  </si>
  <si>
    <t>DIDWANA-KUCHAMAN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</si>
  <si>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</si>
  <si>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</si>
  <si>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</si>
  <si>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</si>
  <si>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</si>
  <si>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</si>
  <si>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</si>
  <si>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</si>
  <si>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</si>
  <si>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</si>
  <si>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KHAIRTHAL-TIJARA</t>
  </si>
  <si>
    <t>KOTA</t>
  </si>
  <si>
    <t>KOTPULTI-BEHROR</t>
  </si>
  <si>
    <t>NAGAUR</t>
  </si>
  <si>
    <t>PALI</t>
  </si>
  <si>
    <t>PHALODI</t>
  </si>
  <si>
    <t>PRATAPGARH</t>
  </si>
  <si>
    <t>RAJSAMAND</t>
  </si>
  <si>
    <t>SALUMBAR</t>
  </si>
  <si>
    <t>SAWAI MADHOPUR</t>
  </si>
  <si>
    <t>SIKAR</t>
  </si>
  <si>
    <t>SIROHI</t>
  </si>
  <si>
    <t>TONK</t>
  </si>
  <si>
    <t>UDAIPUR</t>
  </si>
  <si>
    <t>RAJASTHAN TOTAL</t>
  </si>
  <si>
    <t xml:space="preserve"> APY District-Wise Enrollments as on 01.10.2025</t>
  </si>
  <si>
    <t>Lead Bank</t>
  </si>
  <si>
    <t>PNB</t>
  </si>
  <si>
    <t>BOB</t>
  </si>
  <si>
    <t>SBI</t>
  </si>
  <si>
    <t>ICICI</t>
  </si>
  <si>
    <t>CBI</t>
  </si>
  <si>
    <t>UCO</t>
  </si>
  <si>
    <t>Ach. 30.09.2025</t>
  </si>
  <si>
    <t>Bankwise Progress under APY Enrolments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</si>
</sst>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2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/>
    </xf>
    <xf numFmtId="1" fontId="3" fillId="0" borderId="1" xfId="2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0" fontId="8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0" fontId="7" fillId="0" borderId="1" xfId="0" applyNumberFormat="1" applyFont="1" applyBorder="1" applyAlignment="1">
      <alignment horizontal="center" wrapText="1"/>
    </xf>
    <xf numFmtId="10" fontId="5" fillId="2" borderId="1" xfId="0" applyNumberFormat="1" applyFont="1" applyFill="1" applyBorder="1" applyAlignment="1">
      <alignment horizontal="center" wrapText="1"/>
    </xf>
    <xf numFmtId="10" fontId="8" fillId="3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9" fontId="3" fillId="0" borderId="1" xfId="4" applyFont="1" applyFill="1" applyBorder="1" applyAlignment="1">
      <alignment horizontal="center" vertical="center" wrapText="1"/>
    </xf>
    <xf numFmtId="9" fontId="4" fillId="0" borderId="1" xfId="4" applyFont="1" applyFill="1" applyBorder="1" applyAlignment="1">
      <alignment horizontal="center" vertical="center"/>
    </xf>
    <xf numFmtId="9" fontId="3" fillId="0" borderId="1" xfId="4" applyFont="1" applyFill="1" applyBorder="1" applyAlignment="1">
      <alignment horizontal="center" vertical="center"/>
    </xf>
    <xf numFmtId="9" fontId="0" fillId="0" borderId="0" xfId="4" applyFont="1" applyAlignment="1">
      <alignment horizontal="center"/>
    </xf>
  </cellXfs>
  <cellStyles count="5">
    <cellStyle name="Comma 2" xfId="3" xr:uid="{00000000-0005-0000-0000-000000000000}"/>
    <cellStyle name="Normal" xfId="0" builtinId="0"/>
    <cellStyle name="Normal 2 2" xfId="1" xr:uid="{00000000-0005-0000-0000-000002000000}"/>
    <cellStyle name="Percent" xfId="4" builtinId="5"/>
    <cellStyle name="Percent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workbookViewId="0">
      <selection activeCell="P20" sqref="P20"/>
    </sheetView>
  </sheetViews>
  <sheetFormatPr defaultRowHeight="15" x14ac:dyDescent="0.25"/>
  <cols>
    <col min="1" max="1" width="9.140625" style="2"/>
    <col min="2" max="2" width="47.85546875" style="3" bestFit="1" customWidth="1"/>
    <col min="3" max="3" width="15.85546875" style="2" customWidth="1"/>
    <col min="4" max="4" width="12.5703125" style="15" customWidth="1"/>
    <col min="5" max="5" width="13.85546875" style="15" customWidth="1"/>
    <col min="6" max="6" width="13.28515625" style="15" customWidth="1"/>
    <col min="7" max="7" width="14.28515625" style="15" customWidth="1"/>
    <col min="8" max="8" width="11.85546875" style="41" customWidth="1"/>
    <col min="9" max="9" width="13.140625" style="15" customWidth="1"/>
    <col min="10" max="10" width="22.42578125" style="15" customWidth="1"/>
  </cols>
  <sheetData>
    <row r="1" spans="1:10" x14ac:dyDescent="0.25">
      <c r="A1" s="37" t="s">
        <v>122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s="1" customFormat="1" ht="47.25" x14ac:dyDescent="0.25">
      <c r="A3" s="4" t="s">
        <v>0</v>
      </c>
      <c r="B3" s="11" t="s">
        <v>1</v>
      </c>
      <c r="C3" s="4" t="s">
        <v>2</v>
      </c>
      <c r="D3" s="16" t="s">
        <v>3</v>
      </c>
      <c r="E3" s="16" t="s">
        <v>4</v>
      </c>
      <c r="F3" s="16" t="s">
        <v>5</v>
      </c>
      <c r="G3" s="16" t="s">
        <v>121</v>
      </c>
      <c r="H3" s="38" t="s">
        <v>6</v>
      </c>
      <c r="I3" s="17" t="s">
        <v>8</v>
      </c>
      <c r="J3" s="17" t="s">
        <v>7</v>
      </c>
    </row>
    <row r="4" spans="1:10" ht="15.75" x14ac:dyDescent="0.25">
      <c r="A4" s="9">
        <v>1</v>
      </c>
      <c r="B4" s="12" t="s">
        <v>9</v>
      </c>
      <c r="C4" s="5" t="s">
        <v>10</v>
      </c>
      <c r="D4" s="18">
        <v>661</v>
      </c>
      <c r="E4" s="18">
        <v>100</v>
      </c>
      <c r="F4" s="18">
        <f t="shared" ref="F4:F15" si="0">+E4*D4</f>
        <v>66100</v>
      </c>
      <c r="G4" s="18">
        <v>31038</v>
      </c>
      <c r="H4" s="39">
        <f>G4/F4</f>
        <v>0.46956127080181542</v>
      </c>
      <c r="I4" s="19">
        <f t="shared" ref="I4:I35" si="1">G4-F4</f>
        <v>-35062</v>
      </c>
      <c r="J4" s="18">
        <v>524412</v>
      </c>
    </row>
    <row r="5" spans="1:10" ht="15.75" x14ac:dyDescent="0.25">
      <c r="A5" s="9">
        <v>2</v>
      </c>
      <c r="B5" s="12" t="s">
        <v>11</v>
      </c>
      <c r="C5" s="5" t="s">
        <v>10</v>
      </c>
      <c r="D5" s="18">
        <v>164</v>
      </c>
      <c r="E5" s="18">
        <v>100</v>
      </c>
      <c r="F5" s="18">
        <f t="shared" si="0"/>
        <v>16400</v>
      </c>
      <c r="G5" s="18">
        <v>6574</v>
      </c>
      <c r="H5" s="39">
        <f t="shared" ref="H5:H52" si="2">G5/F5</f>
        <v>0.40085365853658539</v>
      </c>
      <c r="I5" s="19">
        <f t="shared" si="1"/>
        <v>-9826</v>
      </c>
      <c r="J5" s="18">
        <v>114426</v>
      </c>
    </row>
    <row r="6" spans="1:10" ht="15.75" x14ac:dyDescent="0.25">
      <c r="A6" s="9">
        <v>3</v>
      </c>
      <c r="B6" s="12" t="s">
        <v>12</v>
      </c>
      <c r="C6" s="5" t="s">
        <v>10</v>
      </c>
      <c r="D6" s="18">
        <v>57</v>
      </c>
      <c r="E6" s="18">
        <v>100</v>
      </c>
      <c r="F6" s="18">
        <f t="shared" si="0"/>
        <v>5700</v>
      </c>
      <c r="G6" s="18">
        <v>2358</v>
      </c>
      <c r="H6" s="39">
        <f t="shared" si="2"/>
        <v>0.41368421052631577</v>
      </c>
      <c r="I6" s="19">
        <f t="shared" si="1"/>
        <v>-3342</v>
      </c>
      <c r="J6" s="18">
        <v>21764</v>
      </c>
    </row>
    <row r="7" spans="1:10" ht="15.75" x14ac:dyDescent="0.25">
      <c r="A7" s="9">
        <v>4</v>
      </c>
      <c r="B7" s="12" t="s">
        <v>13</v>
      </c>
      <c r="C7" s="5" t="s">
        <v>10</v>
      </c>
      <c r="D7" s="18">
        <v>270</v>
      </c>
      <c r="E7" s="18">
        <v>100</v>
      </c>
      <c r="F7" s="18">
        <f t="shared" si="0"/>
        <v>27000</v>
      </c>
      <c r="G7" s="18">
        <v>14608</v>
      </c>
      <c r="H7" s="39">
        <f t="shared" si="2"/>
        <v>0.54103703703703698</v>
      </c>
      <c r="I7" s="19">
        <f t="shared" si="1"/>
        <v>-12392</v>
      </c>
      <c r="J7" s="18">
        <v>141902</v>
      </c>
    </row>
    <row r="8" spans="1:10" ht="15.75" x14ac:dyDescent="0.25">
      <c r="A8" s="9">
        <v>5</v>
      </c>
      <c r="B8" s="12" t="s">
        <v>14</v>
      </c>
      <c r="C8" s="5" t="s">
        <v>10</v>
      </c>
      <c r="D8" s="18">
        <v>170</v>
      </c>
      <c r="E8" s="18">
        <v>100</v>
      </c>
      <c r="F8" s="18">
        <f t="shared" si="0"/>
        <v>17000</v>
      </c>
      <c r="G8" s="18">
        <v>8619</v>
      </c>
      <c r="H8" s="39">
        <f t="shared" si="2"/>
        <v>0.50700000000000001</v>
      </c>
      <c r="I8" s="19">
        <f t="shared" si="1"/>
        <v>-8381</v>
      </c>
      <c r="J8" s="18">
        <v>111376</v>
      </c>
    </row>
    <row r="9" spans="1:10" ht="15.75" x14ac:dyDescent="0.25">
      <c r="A9" s="9">
        <v>6</v>
      </c>
      <c r="B9" s="12" t="s">
        <v>15</v>
      </c>
      <c r="C9" s="5" t="s">
        <v>10</v>
      </c>
      <c r="D9" s="18">
        <v>144</v>
      </c>
      <c r="E9" s="18">
        <v>100</v>
      </c>
      <c r="F9" s="18">
        <f t="shared" si="0"/>
        <v>14400</v>
      </c>
      <c r="G9" s="18">
        <v>4740</v>
      </c>
      <c r="H9" s="39">
        <f t="shared" si="2"/>
        <v>0.32916666666666666</v>
      </c>
      <c r="I9" s="19">
        <f t="shared" si="1"/>
        <v>-9660</v>
      </c>
      <c r="J9" s="18">
        <v>49672</v>
      </c>
    </row>
    <row r="10" spans="1:10" ht="15.75" x14ac:dyDescent="0.25">
      <c r="A10" s="9">
        <v>7</v>
      </c>
      <c r="B10" s="12" t="s">
        <v>16</v>
      </c>
      <c r="C10" s="5" t="s">
        <v>10</v>
      </c>
      <c r="D10" s="18">
        <v>67</v>
      </c>
      <c r="E10" s="18">
        <v>100</v>
      </c>
      <c r="F10" s="18">
        <f t="shared" si="0"/>
        <v>6700</v>
      </c>
      <c r="G10" s="18">
        <v>4365</v>
      </c>
      <c r="H10" s="39">
        <f t="shared" si="2"/>
        <v>0.65149253731343282</v>
      </c>
      <c r="I10" s="19">
        <f t="shared" si="1"/>
        <v>-2335</v>
      </c>
      <c r="J10" s="18">
        <v>51902</v>
      </c>
    </row>
    <row r="11" spans="1:10" ht="15.75" x14ac:dyDescent="0.25">
      <c r="A11" s="9">
        <v>8</v>
      </c>
      <c r="B11" s="12" t="s">
        <v>17</v>
      </c>
      <c r="C11" s="5" t="s">
        <v>10</v>
      </c>
      <c r="D11" s="18">
        <v>57</v>
      </c>
      <c r="E11" s="18">
        <v>100</v>
      </c>
      <c r="F11" s="18">
        <f t="shared" si="0"/>
        <v>5700</v>
      </c>
      <c r="G11" s="18">
        <v>2736</v>
      </c>
      <c r="H11" s="39">
        <f t="shared" si="2"/>
        <v>0.48</v>
      </c>
      <c r="I11" s="19">
        <f t="shared" si="1"/>
        <v>-2964</v>
      </c>
      <c r="J11" s="18">
        <v>42855</v>
      </c>
    </row>
    <row r="12" spans="1:10" ht="16.5" customHeight="1" x14ac:dyDescent="0.25">
      <c r="A12" s="9">
        <v>9</v>
      </c>
      <c r="B12" s="13" t="s">
        <v>18</v>
      </c>
      <c r="C12" s="6" t="s">
        <v>10</v>
      </c>
      <c r="D12" s="18">
        <v>731</v>
      </c>
      <c r="E12" s="18">
        <v>100</v>
      </c>
      <c r="F12" s="20">
        <f t="shared" si="0"/>
        <v>73100</v>
      </c>
      <c r="G12" s="18">
        <v>23932</v>
      </c>
      <c r="H12" s="39">
        <f t="shared" si="2"/>
        <v>0.3273871409028728</v>
      </c>
      <c r="I12" s="19">
        <f t="shared" si="1"/>
        <v>-49168</v>
      </c>
      <c r="J12" s="18">
        <v>243298</v>
      </c>
    </row>
    <row r="13" spans="1:10" ht="15.75" x14ac:dyDescent="0.25">
      <c r="A13" s="9">
        <v>10</v>
      </c>
      <c r="B13" s="12" t="s">
        <v>19</v>
      </c>
      <c r="C13" s="5" t="s">
        <v>10</v>
      </c>
      <c r="D13" s="18">
        <v>1390</v>
      </c>
      <c r="E13" s="18">
        <v>100</v>
      </c>
      <c r="F13" s="18">
        <f t="shared" si="0"/>
        <v>139000</v>
      </c>
      <c r="G13" s="18">
        <v>78619</v>
      </c>
      <c r="H13" s="39">
        <f t="shared" si="2"/>
        <v>0.56560431654676258</v>
      </c>
      <c r="I13" s="19">
        <f t="shared" si="1"/>
        <v>-60381</v>
      </c>
      <c r="J13" s="18">
        <v>1283580</v>
      </c>
    </row>
    <row r="14" spans="1:10" ht="15.75" x14ac:dyDescent="0.25">
      <c r="A14" s="9">
        <v>11</v>
      </c>
      <c r="B14" s="12" t="s">
        <v>20</v>
      </c>
      <c r="C14" s="5" t="s">
        <v>10</v>
      </c>
      <c r="D14" s="18">
        <v>245</v>
      </c>
      <c r="E14" s="18">
        <v>100</v>
      </c>
      <c r="F14" s="18">
        <f t="shared" si="0"/>
        <v>24500</v>
      </c>
      <c r="G14" s="18">
        <v>10039</v>
      </c>
      <c r="H14" s="39">
        <f t="shared" si="2"/>
        <v>0.40975510204081633</v>
      </c>
      <c r="I14" s="19">
        <f t="shared" si="1"/>
        <v>-14461</v>
      </c>
      <c r="J14" s="18">
        <v>81569</v>
      </c>
    </row>
    <row r="15" spans="1:10" ht="15.75" x14ac:dyDescent="0.25">
      <c r="A15" s="9">
        <v>12</v>
      </c>
      <c r="B15" s="12" t="s">
        <v>21</v>
      </c>
      <c r="C15" s="5" t="s">
        <v>10</v>
      </c>
      <c r="D15" s="18">
        <v>256</v>
      </c>
      <c r="E15" s="18">
        <v>100</v>
      </c>
      <c r="F15" s="18">
        <f t="shared" si="0"/>
        <v>25600</v>
      </c>
      <c r="G15" s="18">
        <v>12449</v>
      </c>
      <c r="H15" s="39">
        <f t="shared" si="2"/>
        <v>0.48628906249999998</v>
      </c>
      <c r="I15" s="19">
        <f t="shared" si="1"/>
        <v>-13151</v>
      </c>
      <c r="J15" s="18">
        <v>138781</v>
      </c>
    </row>
    <row r="16" spans="1:10" s="1" customFormat="1" ht="15.75" x14ac:dyDescent="0.25">
      <c r="A16" s="10"/>
      <c r="B16" s="14" t="s">
        <v>22</v>
      </c>
      <c r="C16" s="7"/>
      <c r="D16" s="8">
        <f>SUM(D4:D15)</f>
        <v>4212</v>
      </c>
      <c r="E16" s="8"/>
      <c r="F16" s="8">
        <f>SUM(F4:F15)</f>
        <v>421200</v>
      </c>
      <c r="G16" s="8">
        <f>SUM(G4:G15)</f>
        <v>200077</v>
      </c>
      <c r="H16" s="40">
        <f t="shared" si="2"/>
        <v>0.47501661918328586</v>
      </c>
      <c r="I16" s="21">
        <f t="shared" si="1"/>
        <v>-221123</v>
      </c>
      <c r="J16" s="8">
        <f>SUM(J4:J15)</f>
        <v>2805537</v>
      </c>
    </row>
    <row r="17" spans="1:10" ht="15.75" x14ac:dyDescent="0.25">
      <c r="A17" s="9">
        <v>13</v>
      </c>
      <c r="B17" s="12" t="s">
        <v>23</v>
      </c>
      <c r="C17" s="5" t="s">
        <v>24</v>
      </c>
      <c r="D17" s="18">
        <v>187</v>
      </c>
      <c r="E17" s="18">
        <v>70</v>
      </c>
      <c r="F17" s="18">
        <f>D17*E17</f>
        <v>13090</v>
      </c>
      <c r="G17" s="18">
        <v>959</v>
      </c>
      <c r="H17" s="39">
        <f t="shared" si="2"/>
        <v>7.3262032085561493E-2</v>
      </c>
      <c r="I17" s="19">
        <f t="shared" si="1"/>
        <v>-12131</v>
      </c>
      <c r="J17" s="18">
        <v>24289</v>
      </c>
    </row>
    <row r="18" spans="1:10" ht="15.75" x14ac:dyDescent="0.25">
      <c r="A18" s="9">
        <v>14</v>
      </c>
      <c r="B18" s="12" t="s">
        <v>25</v>
      </c>
      <c r="C18" s="5" t="s">
        <v>24</v>
      </c>
      <c r="D18" s="18">
        <v>502</v>
      </c>
      <c r="E18" s="18">
        <v>70</v>
      </c>
      <c r="F18" s="18">
        <f t="shared" ref="F18:F39" si="3">D18*E18</f>
        <v>35140</v>
      </c>
      <c r="G18" s="18">
        <v>8339</v>
      </c>
      <c r="H18" s="39">
        <f t="shared" si="2"/>
        <v>0.23730791121229369</v>
      </c>
      <c r="I18" s="19">
        <f t="shared" si="1"/>
        <v>-26801</v>
      </c>
      <c r="J18" s="18">
        <v>54671</v>
      </c>
    </row>
    <row r="19" spans="1:10" ht="15.75" x14ac:dyDescent="0.25">
      <c r="A19" s="9">
        <v>15</v>
      </c>
      <c r="B19" s="12" t="s">
        <v>26</v>
      </c>
      <c r="C19" s="5" t="s">
        <v>24</v>
      </c>
      <c r="D19" s="18">
        <v>431</v>
      </c>
      <c r="E19" s="18">
        <v>70</v>
      </c>
      <c r="F19" s="18">
        <f t="shared" si="3"/>
        <v>30170</v>
      </c>
      <c r="G19" s="18">
        <v>2337</v>
      </c>
      <c r="H19" s="39">
        <f t="shared" si="2"/>
        <v>7.7461054027179316E-2</v>
      </c>
      <c r="I19" s="19">
        <f t="shared" si="1"/>
        <v>-27833</v>
      </c>
      <c r="J19" s="18">
        <v>61453</v>
      </c>
    </row>
    <row r="20" spans="1:10" ht="15.75" x14ac:dyDescent="0.25">
      <c r="A20" s="9">
        <v>16</v>
      </c>
      <c r="B20" s="12" t="s">
        <v>27</v>
      </c>
      <c r="C20" s="5" t="s">
        <v>24</v>
      </c>
      <c r="D20" s="18">
        <v>81</v>
      </c>
      <c r="E20" s="18">
        <v>70</v>
      </c>
      <c r="F20" s="18">
        <f t="shared" si="3"/>
        <v>5670</v>
      </c>
      <c r="G20" s="18">
        <v>5824</v>
      </c>
      <c r="H20" s="39">
        <f t="shared" si="2"/>
        <v>1.0271604938271606</v>
      </c>
      <c r="I20" s="19">
        <f t="shared" si="1"/>
        <v>154</v>
      </c>
      <c r="J20" s="18">
        <v>32584</v>
      </c>
    </row>
    <row r="21" spans="1:10" ht="15.75" x14ac:dyDescent="0.25">
      <c r="A21" s="9">
        <v>17</v>
      </c>
      <c r="B21" s="12" t="s">
        <v>28</v>
      </c>
      <c r="C21" s="5" t="s">
        <v>29</v>
      </c>
      <c r="D21" s="18">
        <v>45</v>
      </c>
      <c r="E21" s="18">
        <v>40</v>
      </c>
      <c r="F21" s="18">
        <f t="shared" si="3"/>
        <v>1800</v>
      </c>
      <c r="G21" s="18">
        <v>353</v>
      </c>
      <c r="H21" s="39">
        <f t="shared" si="2"/>
        <v>0.19611111111111112</v>
      </c>
      <c r="I21" s="19">
        <f t="shared" si="1"/>
        <v>-1447</v>
      </c>
      <c r="J21" s="18">
        <v>1328</v>
      </c>
    </row>
    <row r="22" spans="1:10" ht="15.75" x14ac:dyDescent="0.25">
      <c r="A22" s="9">
        <v>18</v>
      </c>
      <c r="B22" s="12" t="s">
        <v>30</v>
      </c>
      <c r="C22" s="5" t="s">
        <v>29</v>
      </c>
      <c r="D22" s="18">
        <v>21</v>
      </c>
      <c r="E22" s="18">
        <v>40</v>
      </c>
      <c r="F22" s="18">
        <f t="shared" si="3"/>
        <v>840</v>
      </c>
      <c r="G22" s="18">
        <v>82</v>
      </c>
      <c r="H22" s="39">
        <f t="shared" si="2"/>
        <v>9.7619047619047619E-2</v>
      </c>
      <c r="I22" s="19">
        <f t="shared" si="1"/>
        <v>-758</v>
      </c>
      <c r="J22" s="18">
        <v>329</v>
      </c>
    </row>
    <row r="23" spans="1:10" ht="15.75" x14ac:dyDescent="0.25">
      <c r="A23" s="9">
        <v>19</v>
      </c>
      <c r="B23" s="12" t="s">
        <v>60</v>
      </c>
      <c r="C23" s="5" t="s">
        <v>29</v>
      </c>
      <c r="D23" s="18">
        <v>8</v>
      </c>
      <c r="E23" s="18">
        <v>40</v>
      </c>
      <c r="F23" s="18">
        <f t="shared" si="3"/>
        <v>320</v>
      </c>
      <c r="G23" s="18">
        <v>21</v>
      </c>
      <c r="H23" s="39">
        <f t="shared" si="2"/>
        <v>6.5625000000000003E-2</v>
      </c>
      <c r="I23" s="19">
        <f t="shared" si="1"/>
        <v>-299</v>
      </c>
      <c r="J23" s="18">
        <v>80</v>
      </c>
    </row>
    <row r="24" spans="1:10" ht="15.75" x14ac:dyDescent="0.25">
      <c r="A24" s="9">
        <v>20</v>
      </c>
      <c r="B24" s="12" t="s">
        <v>31</v>
      </c>
      <c r="C24" s="5" t="s">
        <v>29</v>
      </c>
      <c r="D24" s="18">
        <v>21</v>
      </c>
      <c r="E24" s="18">
        <v>40</v>
      </c>
      <c r="F24" s="18">
        <f t="shared" si="3"/>
        <v>840</v>
      </c>
      <c r="G24" s="18">
        <v>390</v>
      </c>
      <c r="H24" s="39">
        <f t="shared" si="2"/>
        <v>0.4642857142857143</v>
      </c>
      <c r="I24" s="19">
        <f t="shared" si="1"/>
        <v>-450</v>
      </c>
      <c r="J24" s="18">
        <v>1088</v>
      </c>
    </row>
    <row r="25" spans="1:10" ht="15.75" x14ac:dyDescent="0.25">
      <c r="A25" s="9">
        <v>21</v>
      </c>
      <c r="B25" s="12" t="s">
        <v>32</v>
      </c>
      <c r="C25" s="5" t="s">
        <v>29</v>
      </c>
      <c r="D25" s="18">
        <v>2</v>
      </c>
      <c r="E25" s="18">
        <v>40</v>
      </c>
      <c r="F25" s="18">
        <f t="shared" si="3"/>
        <v>80</v>
      </c>
      <c r="G25" s="18">
        <v>65</v>
      </c>
      <c r="H25" s="39">
        <f t="shared" si="2"/>
        <v>0.8125</v>
      </c>
      <c r="I25" s="19">
        <f t="shared" si="1"/>
        <v>-15</v>
      </c>
      <c r="J25" s="18">
        <v>325</v>
      </c>
    </row>
    <row r="26" spans="1:10" ht="15.75" x14ac:dyDescent="0.25">
      <c r="A26" s="9">
        <v>22</v>
      </c>
      <c r="B26" s="12" t="s">
        <v>33</v>
      </c>
      <c r="C26" s="5" t="s">
        <v>29</v>
      </c>
      <c r="D26" s="18">
        <v>44</v>
      </c>
      <c r="E26" s="18">
        <v>40</v>
      </c>
      <c r="F26" s="18">
        <f t="shared" si="3"/>
        <v>1760</v>
      </c>
      <c r="G26" s="18">
        <v>1011</v>
      </c>
      <c r="H26" s="39">
        <f t="shared" si="2"/>
        <v>0.57443181818181821</v>
      </c>
      <c r="I26" s="19">
        <f t="shared" si="1"/>
        <v>-749</v>
      </c>
      <c r="J26" s="18">
        <v>6705</v>
      </c>
    </row>
    <row r="27" spans="1:10" ht="15.75" x14ac:dyDescent="0.25">
      <c r="A27" s="9">
        <v>23</v>
      </c>
      <c r="B27" s="12" t="s">
        <v>34</v>
      </c>
      <c r="C27" s="5" t="s">
        <v>29</v>
      </c>
      <c r="D27" s="18">
        <v>46</v>
      </c>
      <c r="E27" s="18">
        <v>40</v>
      </c>
      <c r="F27" s="18">
        <f t="shared" si="3"/>
        <v>1840</v>
      </c>
      <c r="G27" s="18">
        <v>225</v>
      </c>
      <c r="H27" s="39">
        <f t="shared" si="2"/>
        <v>0.12228260869565218</v>
      </c>
      <c r="I27" s="19">
        <f t="shared" si="1"/>
        <v>-1615</v>
      </c>
      <c r="J27" s="18">
        <v>1835</v>
      </c>
    </row>
    <row r="28" spans="1:10" ht="15.75" x14ac:dyDescent="0.25">
      <c r="A28" s="9">
        <v>24</v>
      </c>
      <c r="B28" s="12" t="s">
        <v>35</v>
      </c>
      <c r="C28" s="5" t="s">
        <v>29</v>
      </c>
      <c r="D28" s="18">
        <v>10</v>
      </c>
      <c r="E28" s="18">
        <v>40</v>
      </c>
      <c r="F28" s="18">
        <f t="shared" si="3"/>
        <v>400</v>
      </c>
      <c r="G28" s="18">
        <v>298</v>
      </c>
      <c r="H28" s="39">
        <f t="shared" si="2"/>
        <v>0.745</v>
      </c>
      <c r="I28" s="19">
        <f t="shared" si="1"/>
        <v>-102</v>
      </c>
      <c r="J28" s="18">
        <v>5080</v>
      </c>
    </row>
    <row r="29" spans="1:10" ht="15.75" x14ac:dyDescent="0.25">
      <c r="A29" s="9">
        <v>25</v>
      </c>
      <c r="B29" s="12" t="s">
        <v>36</v>
      </c>
      <c r="C29" s="5" t="s">
        <v>29</v>
      </c>
      <c r="D29" s="18">
        <v>76</v>
      </c>
      <c r="E29" s="18">
        <v>40</v>
      </c>
      <c r="F29" s="18">
        <f t="shared" si="3"/>
        <v>3040</v>
      </c>
      <c r="G29" s="18">
        <v>799</v>
      </c>
      <c r="H29" s="39">
        <f t="shared" si="2"/>
        <v>0.26282894736842105</v>
      </c>
      <c r="I29" s="19">
        <f t="shared" si="1"/>
        <v>-2241</v>
      </c>
      <c r="J29" s="18">
        <v>8536</v>
      </c>
    </row>
    <row r="30" spans="1:10" ht="15.75" x14ac:dyDescent="0.25">
      <c r="A30" s="9">
        <v>26</v>
      </c>
      <c r="B30" s="12" t="s">
        <v>37</v>
      </c>
      <c r="C30" s="5" t="s">
        <v>29</v>
      </c>
      <c r="D30" s="18">
        <v>10</v>
      </c>
      <c r="E30" s="18">
        <v>40</v>
      </c>
      <c r="F30" s="18">
        <f t="shared" si="3"/>
        <v>400</v>
      </c>
      <c r="G30" s="18">
        <v>1</v>
      </c>
      <c r="H30" s="39">
        <f t="shared" si="2"/>
        <v>2.5000000000000001E-3</v>
      </c>
      <c r="I30" s="19">
        <f t="shared" si="1"/>
        <v>-399</v>
      </c>
      <c r="J30" s="18">
        <v>304</v>
      </c>
    </row>
    <row r="31" spans="1:10" ht="15.75" x14ac:dyDescent="0.25">
      <c r="A31" s="9">
        <v>27</v>
      </c>
      <c r="B31" s="12" t="s">
        <v>38</v>
      </c>
      <c r="C31" s="5" t="s">
        <v>29</v>
      </c>
      <c r="D31" s="18">
        <v>3</v>
      </c>
      <c r="E31" s="18">
        <v>40</v>
      </c>
      <c r="F31" s="18">
        <f t="shared" si="3"/>
        <v>120</v>
      </c>
      <c r="G31" s="18">
        <v>0</v>
      </c>
      <c r="H31" s="39">
        <f t="shared" si="2"/>
        <v>0</v>
      </c>
      <c r="I31" s="19">
        <f t="shared" si="1"/>
        <v>-120</v>
      </c>
      <c r="J31" s="18">
        <v>3</v>
      </c>
    </row>
    <row r="32" spans="1:10" ht="15.75" x14ac:dyDescent="0.25">
      <c r="A32" s="9">
        <v>28</v>
      </c>
      <c r="B32" s="12" t="s">
        <v>39</v>
      </c>
      <c r="C32" s="5" t="s">
        <v>29</v>
      </c>
      <c r="D32" s="18">
        <v>3</v>
      </c>
      <c r="E32" s="18">
        <v>40</v>
      </c>
      <c r="F32" s="18">
        <f t="shared" si="3"/>
        <v>120</v>
      </c>
      <c r="G32" s="18">
        <v>156</v>
      </c>
      <c r="H32" s="39">
        <f t="shared" si="2"/>
        <v>1.3</v>
      </c>
      <c r="I32" s="19">
        <f t="shared" si="1"/>
        <v>36</v>
      </c>
      <c r="J32" s="18">
        <v>1639</v>
      </c>
    </row>
    <row r="33" spans="1:10" ht="15.75" x14ac:dyDescent="0.25">
      <c r="A33" s="9">
        <v>29</v>
      </c>
      <c r="B33" s="12" t="s">
        <v>40</v>
      </c>
      <c r="C33" s="5" t="s">
        <v>29</v>
      </c>
      <c r="D33" s="18">
        <v>15</v>
      </c>
      <c r="E33" s="18">
        <v>40</v>
      </c>
      <c r="F33" s="18">
        <f t="shared" si="3"/>
        <v>600</v>
      </c>
      <c r="G33" s="18">
        <v>30</v>
      </c>
      <c r="H33" s="39">
        <f t="shared" si="2"/>
        <v>0.05</v>
      </c>
      <c r="I33" s="19">
        <f t="shared" si="1"/>
        <v>-570</v>
      </c>
      <c r="J33" s="18">
        <v>1091</v>
      </c>
    </row>
    <row r="34" spans="1:10" ht="15" customHeight="1" x14ac:dyDescent="0.25">
      <c r="A34" s="9">
        <v>30</v>
      </c>
      <c r="B34" s="12" t="s">
        <v>41</v>
      </c>
      <c r="C34" s="5" t="s">
        <v>29</v>
      </c>
      <c r="D34" s="18">
        <v>2</v>
      </c>
      <c r="E34" s="18">
        <v>40</v>
      </c>
      <c r="F34" s="18">
        <f t="shared" si="3"/>
        <v>80</v>
      </c>
      <c r="G34" s="18">
        <v>5</v>
      </c>
      <c r="H34" s="39">
        <f t="shared" si="2"/>
        <v>6.25E-2</v>
      </c>
      <c r="I34" s="19">
        <f t="shared" si="1"/>
        <v>-75</v>
      </c>
      <c r="J34" s="18">
        <v>52</v>
      </c>
    </row>
    <row r="35" spans="1:10" ht="15.75" x14ac:dyDescent="0.25">
      <c r="A35" s="9">
        <v>31</v>
      </c>
      <c r="B35" s="12" t="s">
        <v>42</v>
      </c>
      <c r="C35" s="5" t="s">
        <v>29</v>
      </c>
      <c r="D35" s="18">
        <v>3</v>
      </c>
      <c r="E35" s="18">
        <v>40</v>
      </c>
      <c r="F35" s="18">
        <f t="shared" si="3"/>
        <v>120</v>
      </c>
      <c r="G35" s="18">
        <v>0</v>
      </c>
      <c r="H35" s="39">
        <f t="shared" si="2"/>
        <v>0</v>
      </c>
      <c r="I35" s="19">
        <f t="shared" si="1"/>
        <v>-120</v>
      </c>
      <c r="J35" s="18">
        <v>36</v>
      </c>
    </row>
    <row r="36" spans="1:10" ht="15.75" x14ac:dyDescent="0.25">
      <c r="A36" s="9">
        <v>32</v>
      </c>
      <c r="B36" s="12" t="s">
        <v>43</v>
      </c>
      <c r="C36" s="5" t="s">
        <v>29</v>
      </c>
      <c r="D36" s="18">
        <v>2</v>
      </c>
      <c r="E36" s="18">
        <v>40</v>
      </c>
      <c r="F36" s="18">
        <f t="shared" si="3"/>
        <v>80</v>
      </c>
      <c r="G36" s="18">
        <v>0</v>
      </c>
      <c r="H36" s="39">
        <f t="shared" si="2"/>
        <v>0</v>
      </c>
      <c r="I36" s="19">
        <f t="shared" ref="I36:I52" si="4">G36-F36</f>
        <v>-80</v>
      </c>
      <c r="J36" s="18">
        <v>22</v>
      </c>
    </row>
    <row r="37" spans="1:10" ht="15.75" x14ac:dyDescent="0.25">
      <c r="A37" s="9">
        <v>33</v>
      </c>
      <c r="B37" s="12" t="s">
        <v>44</v>
      </c>
      <c r="C37" s="5" t="s">
        <v>29</v>
      </c>
      <c r="D37" s="18">
        <v>3</v>
      </c>
      <c r="E37" s="18">
        <v>40</v>
      </c>
      <c r="F37" s="18">
        <f t="shared" si="3"/>
        <v>120</v>
      </c>
      <c r="G37" s="18">
        <v>82</v>
      </c>
      <c r="H37" s="39">
        <f t="shared" si="2"/>
        <v>0.68333333333333335</v>
      </c>
      <c r="I37" s="19">
        <f t="shared" si="4"/>
        <v>-38</v>
      </c>
      <c r="J37" s="18">
        <v>781</v>
      </c>
    </row>
    <row r="38" spans="1:10" ht="15.75" x14ac:dyDescent="0.25">
      <c r="A38" s="9">
        <v>34</v>
      </c>
      <c r="B38" s="12" t="s">
        <v>63</v>
      </c>
      <c r="C38" s="5" t="s">
        <v>29</v>
      </c>
      <c r="D38" s="18">
        <v>5</v>
      </c>
      <c r="E38" s="18">
        <v>40</v>
      </c>
      <c r="F38" s="18">
        <f t="shared" si="3"/>
        <v>200</v>
      </c>
      <c r="G38" s="18">
        <v>75</v>
      </c>
      <c r="H38" s="39">
        <f t="shared" si="2"/>
        <v>0.375</v>
      </c>
      <c r="I38" s="19">
        <f t="shared" si="4"/>
        <v>-125</v>
      </c>
      <c r="J38" s="18">
        <v>262</v>
      </c>
    </row>
    <row r="39" spans="1:10" s="1" customFormat="1" ht="15.75" x14ac:dyDescent="0.25">
      <c r="A39" s="9">
        <v>35</v>
      </c>
      <c r="B39" s="12" t="s">
        <v>45</v>
      </c>
      <c r="C39" s="5" t="s">
        <v>29</v>
      </c>
      <c r="D39" s="18">
        <v>80</v>
      </c>
      <c r="E39" s="18">
        <v>40</v>
      </c>
      <c r="F39" s="18">
        <f t="shared" si="3"/>
        <v>3200</v>
      </c>
      <c r="G39" s="18">
        <v>5577</v>
      </c>
      <c r="H39" s="39">
        <f t="shared" si="2"/>
        <v>1.7428125000000001</v>
      </c>
      <c r="I39" s="19">
        <f t="shared" si="4"/>
        <v>2377</v>
      </c>
      <c r="J39" s="18">
        <v>22405</v>
      </c>
    </row>
    <row r="40" spans="1:10" ht="15.75" x14ac:dyDescent="0.25">
      <c r="A40" s="10"/>
      <c r="B40" s="14" t="s">
        <v>46</v>
      </c>
      <c r="C40" s="7"/>
      <c r="D40" s="8">
        <f>SUM(D17:D39)</f>
        <v>1600</v>
      </c>
      <c r="E40" s="8"/>
      <c r="F40" s="8">
        <f>SUM(F17:F39)</f>
        <v>100030</v>
      </c>
      <c r="G40" s="8">
        <f>SUM(G17:G39)</f>
        <v>26629</v>
      </c>
      <c r="H40" s="40">
        <f t="shared" si="2"/>
        <v>0.26621013695891232</v>
      </c>
      <c r="I40" s="21">
        <f t="shared" si="4"/>
        <v>-73401</v>
      </c>
      <c r="J40" s="8">
        <f>SUM(J17:J39)</f>
        <v>224898</v>
      </c>
    </row>
    <row r="41" spans="1:10" ht="15.75" x14ac:dyDescent="0.25">
      <c r="A41" s="9">
        <v>36</v>
      </c>
      <c r="B41" s="12" t="s">
        <v>61</v>
      </c>
      <c r="C41" s="5" t="s">
        <v>47</v>
      </c>
      <c r="D41" s="18">
        <v>1596</v>
      </c>
      <c r="E41" s="18">
        <v>100</v>
      </c>
      <c r="F41" s="18">
        <f>D41*E41</f>
        <v>159600</v>
      </c>
      <c r="G41" s="18">
        <v>86205</v>
      </c>
      <c r="H41" s="39">
        <f t="shared" si="2"/>
        <v>0.54013157894736841</v>
      </c>
      <c r="I41" s="19">
        <f t="shared" si="4"/>
        <v>-73395</v>
      </c>
      <c r="J41" s="18">
        <v>1054729</v>
      </c>
    </row>
    <row r="42" spans="1:10" ht="15.75" x14ac:dyDescent="0.25">
      <c r="A42" s="10"/>
      <c r="B42" s="14" t="s">
        <v>48</v>
      </c>
      <c r="C42" s="7"/>
      <c r="D42" s="8">
        <f>SUM(D41:D41)</f>
        <v>1596</v>
      </c>
      <c r="E42" s="8"/>
      <c r="F42" s="8">
        <f>SUM(F41:F41)</f>
        <v>159600</v>
      </c>
      <c r="G42" s="8">
        <f>SUM(G41:G41)</f>
        <v>86205</v>
      </c>
      <c r="H42" s="40">
        <f t="shared" si="2"/>
        <v>0.54013157894736841</v>
      </c>
      <c r="I42" s="21">
        <f t="shared" si="4"/>
        <v>-73395</v>
      </c>
      <c r="J42" s="8">
        <f>SUM(J41:J41)</f>
        <v>1054729</v>
      </c>
    </row>
    <row r="43" spans="1:10" s="1" customFormat="1" ht="15.75" x14ac:dyDescent="0.25">
      <c r="A43" s="9">
        <v>37</v>
      </c>
      <c r="B43" s="12" t="s">
        <v>62</v>
      </c>
      <c r="C43" s="5" t="s">
        <v>49</v>
      </c>
      <c r="D43" s="18">
        <v>415</v>
      </c>
      <c r="E43" s="18">
        <v>20</v>
      </c>
      <c r="F43" s="18">
        <f>D43*E43</f>
        <v>8300</v>
      </c>
      <c r="G43" s="18">
        <v>75</v>
      </c>
      <c r="H43" s="39">
        <f t="shared" si="2"/>
        <v>9.0361445783132526E-3</v>
      </c>
      <c r="I43" s="19">
        <f t="shared" si="4"/>
        <v>-8225</v>
      </c>
      <c r="J43" s="18">
        <v>2230</v>
      </c>
    </row>
    <row r="44" spans="1:10" ht="15.75" x14ac:dyDescent="0.25">
      <c r="A44" s="10"/>
      <c r="B44" s="14" t="s">
        <v>50</v>
      </c>
      <c r="C44" s="7"/>
      <c r="D44" s="8">
        <f>SUM(D43)</f>
        <v>415</v>
      </c>
      <c r="E44" s="8">
        <f>SUM(E43)</f>
        <v>20</v>
      </c>
      <c r="F44" s="8">
        <v>8300</v>
      </c>
      <c r="G44" s="8">
        <v>75</v>
      </c>
      <c r="H44" s="39">
        <f t="shared" si="2"/>
        <v>9.0361445783132526E-3</v>
      </c>
      <c r="I44" s="21">
        <f t="shared" si="4"/>
        <v>-8225</v>
      </c>
      <c r="J44" s="8">
        <v>2230</v>
      </c>
    </row>
    <row r="45" spans="1:10" ht="15.75" x14ac:dyDescent="0.25">
      <c r="A45" s="9">
        <v>38</v>
      </c>
      <c r="B45" s="12" t="s">
        <v>51</v>
      </c>
      <c r="C45" s="5" t="s">
        <v>52</v>
      </c>
      <c r="D45" s="22">
        <v>174</v>
      </c>
      <c r="E45" s="18">
        <v>65</v>
      </c>
      <c r="F45" s="18">
        <f>D45*E45</f>
        <v>11310</v>
      </c>
      <c r="G45" s="18">
        <v>7907</v>
      </c>
      <c r="H45" s="39">
        <f t="shared" si="2"/>
        <v>0.69911582670203365</v>
      </c>
      <c r="I45" s="19">
        <f t="shared" si="4"/>
        <v>-3403</v>
      </c>
      <c r="J45" s="18">
        <v>75931</v>
      </c>
    </row>
    <row r="46" spans="1:10" ht="15.75" x14ac:dyDescent="0.25">
      <c r="A46" s="9">
        <v>39</v>
      </c>
      <c r="B46" s="12" t="s">
        <v>53</v>
      </c>
      <c r="C46" s="5" t="s">
        <v>52</v>
      </c>
      <c r="D46" s="22">
        <v>2</v>
      </c>
      <c r="E46" s="18">
        <v>65</v>
      </c>
      <c r="F46" s="18">
        <f t="shared" ref="F46:F50" si="5">D46*E46</f>
        <v>130</v>
      </c>
      <c r="G46" s="18">
        <v>34</v>
      </c>
      <c r="H46" s="39">
        <f t="shared" si="2"/>
        <v>0.26153846153846155</v>
      </c>
      <c r="I46" s="19">
        <f t="shared" si="4"/>
        <v>-96</v>
      </c>
      <c r="J46" s="18">
        <v>87</v>
      </c>
    </row>
    <row r="47" spans="1:10" ht="15.75" x14ac:dyDescent="0.25">
      <c r="A47" s="9">
        <v>40</v>
      </c>
      <c r="B47" s="12" t="s">
        <v>54</v>
      </c>
      <c r="C47" s="5" t="s">
        <v>52</v>
      </c>
      <c r="D47" s="22">
        <v>35</v>
      </c>
      <c r="E47" s="18">
        <v>65</v>
      </c>
      <c r="F47" s="18">
        <f t="shared" si="5"/>
        <v>2275</v>
      </c>
      <c r="G47" s="18">
        <v>1</v>
      </c>
      <c r="H47" s="39">
        <f t="shared" si="2"/>
        <v>4.3956043956043956E-4</v>
      </c>
      <c r="I47" s="19">
        <f t="shared" si="4"/>
        <v>-2274</v>
      </c>
      <c r="J47" s="18">
        <v>105</v>
      </c>
    </row>
    <row r="48" spans="1:10" ht="15.75" x14ac:dyDescent="0.25">
      <c r="A48" s="9">
        <v>41</v>
      </c>
      <c r="B48" s="12" t="s">
        <v>55</v>
      </c>
      <c r="C48" s="5" t="s">
        <v>52</v>
      </c>
      <c r="D48" s="22">
        <v>11</v>
      </c>
      <c r="E48" s="18">
        <v>65</v>
      </c>
      <c r="F48" s="18">
        <f t="shared" si="5"/>
        <v>715</v>
      </c>
      <c r="G48" s="18">
        <v>2</v>
      </c>
      <c r="H48" s="39">
        <f t="shared" si="2"/>
        <v>2.7972027972027972E-3</v>
      </c>
      <c r="I48" s="19">
        <f t="shared" si="4"/>
        <v>-713</v>
      </c>
      <c r="J48" s="18">
        <v>761</v>
      </c>
    </row>
    <row r="49" spans="1:10" ht="15.75" x14ac:dyDescent="0.25">
      <c r="A49" s="9">
        <v>42</v>
      </c>
      <c r="B49" s="12" t="s">
        <v>56</v>
      </c>
      <c r="C49" s="5" t="s">
        <v>52</v>
      </c>
      <c r="D49" s="22">
        <v>37</v>
      </c>
      <c r="E49" s="18">
        <v>65</v>
      </c>
      <c r="F49" s="18">
        <f t="shared" si="5"/>
        <v>2405</v>
      </c>
      <c r="G49" s="18">
        <v>1156</v>
      </c>
      <c r="H49" s="39">
        <f t="shared" si="2"/>
        <v>0.48066528066528069</v>
      </c>
      <c r="I49" s="19">
        <f t="shared" si="4"/>
        <v>-1249</v>
      </c>
      <c r="J49" s="18">
        <v>3318</v>
      </c>
    </row>
    <row r="50" spans="1:10" s="1" customFormat="1" ht="15.75" x14ac:dyDescent="0.25">
      <c r="A50" s="9">
        <v>43</v>
      </c>
      <c r="B50" s="12" t="s">
        <v>57</v>
      </c>
      <c r="C50" s="5" t="s">
        <v>52</v>
      </c>
      <c r="D50" s="22">
        <v>9</v>
      </c>
      <c r="E50" s="18">
        <v>65</v>
      </c>
      <c r="F50" s="18">
        <f t="shared" si="5"/>
        <v>585</v>
      </c>
      <c r="G50" s="18">
        <v>0</v>
      </c>
      <c r="H50" s="39">
        <f t="shared" si="2"/>
        <v>0</v>
      </c>
      <c r="I50" s="19">
        <f t="shared" si="4"/>
        <v>-585</v>
      </c>
      <c r="J50" s="18">
        <v>4</v>
      </c>
    </row>
    <row r="51" spans="1:10" ht="15.75" x14ac:dyDescent="0.25">
      <c r="A51" s="10"/>
      <c r="B51" s="14" t="s">
        <v>58</v>
      </c>
      <c r="C51" s="7"/>
      <c r="D51" s="8">
        <f>SUM(D45:D50)</f>
        <v>268</v>
      </c>
      <c r="E51" s="8"/>
      <c r="F51" s="8">
        <f>SUM(F45:F50)</f>
        <v>17420</v>
      </c>
      <c r="G51" s="8">
        <f>SUM(G45:G50)</f>
        <v>9100</v>
      </c>
      <c r="H51" s="40">
        <f t="shared" si="2"/>
        <v>0.52238805970149249</v>
      </c>
      <c r="I51" s="21">
        <f t="shared" si="4"/>
        <v>-8320</v>
      </c>
      <c r="J51" s="8">
        <f>SUM(J45:J50)</f>
        <v>80206</v>
      </c>
    </row>
    <row r="52" spans="1:10" ht="15.75" x14ac:dyDescent="0.25">
      <c r="A52" s="9"/>
      <c r="B52" s="12" t="s">
        <v>59</v>
      </c>
      <c r="C52" s="5"/>
      <c r="D52" s="8">
        <f>+D51+D44+D42+D40+D16</f>
        <v>8091</v>
      </c>
      <c r="E52" s="8"/>
      <c r="F52" s="8">
        <f>+F51+F44+F42+F40+F16</f>
        <v>706550</v>
      </c>
      <c r="G52" s="8">
        <f>+G51+G44+G42+G40+G16</f>
        <v>322086</v>
      </c>
      <c r="H52" s="40">
        <f t="shared" si="2"/>
        <v>0.45585733493737174</v>
      </c>
      <c r="I52" s="21">
        <f t="shared" si="4"/>
        <v>-384464</v>
      </c>
      <c r="J52" s="8">
        <f>SUM(J51+J44+J42+J40+J16)</f>
        <v>4167600</v>
      </c>
    </row>
  </sheetData>
  <mergeCells count="1">
    <mergeCell ref="A1:J2"/>
  </mergeCells>
  <pageMargins left="0.25" right="0.25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0238-DF77-4BBB-B279-D18D68DC86C4}">
  <sheetPr>
    <pageSetUpPr fitToPage="1"/>
  </sheetPr>
  <dimension ref="B1:I45"/>
  <sheetViews>
    <sheetView tabSelected="1" workbookViewId="0">
      <selection activeCell="B1" sqref="B1:I45"/>
    </sheetView>
  </sheetViews>
  <sheetFormatPr defaultRowHeight="15" x14ac:dyDescent="0.25"/>
  <cols>
    <col min="2" max="2" width="6.7109375" bestFit="1" customWidth="1"/>
    <col min="3" max="3" width="29.5703125" customWidth="1"/>
    <col min="4" max="4" width="13.140625" style="2" bestFit="1" customWidth="1"/>
    <col min="5" max="5" width="13.28515625" customWidth="1"/>
    <col min="6" max="6" width="18" customWidth="1"/>
    <col min="7" max="7" width="22.28515625" customWidth="1"/>
    <col min="8" max="8" width="15.7109375" customWidth="1"/>
    <col min="9" max="9" width="21.5703125" customWidth="1"/>
  </cols>
  <sheetData>
    <row r="1" spans="2:9" ht="26.25" x14ac:dyDescent="0.4">
      <c r="B1" s="34" t="s">
        <v>113</v>
      </c>
      <c r="C1" s="35"/>
      <c r="D1" s="35"/>
      <c r="E1" s="35"/>
      <c r="F1" s="35"/>
      <c r="G1" s="35"/>
      <c r="H1" s="35"/>
      <c r="I1" s="36"/>
    </row>
    <row r="2" spans="2:9" ht="66" x14ac:dyDescent="0.25">
      <c r="B2" s="23" t="s">
        <v>64</v>
      </c>
      <c r="C2" s="24" t="s">
        <v>65</v>
      </c>
      <c r="D2" s="23" t="s">
        <v>114</v>
      </c>
      <c r="E2" s="23" t="s">
        <v>66</v>
      </c>
      <c r="F2" s="23" t="s">
        <v>67</v>
      </c>
      <c r="G2" s="23" t="s">
        <v>68</v>
      </c>
      <c r="H2" s="25" t="s">
        <v>69</v>
      </c>
      <c r="I2" s="23" t="s">
        <v>70</v>
      </c>
    </row>
    <row r="3" spans="2:9" ht="16.5" x14ac:dyDescent="0.25">
      <c r="B3" s="23">
        <v>1</v>
      </c>
      <c r="C3" s="26" t="s">
        <v>86</v>
      </c>
      <c r="D3" s="27" t="s">
        <v>115</v>
      </c>
      <c r="E3" s="27">
        <v>64</v>
      </c>
      <c r="F3" s="27">
        <v>6065</v>
      </c>
      <c r="G3" s="27">
        <v>5664</v>
      </c>
      <c r="H3" s="33">
        <f t="shared" ref="H3:H43" si="0">G3/F3</f>
        <v>0.93388293487221763</v>
      </c>
      <c r="I3" s="27">
        <v>67046</v>
      </c>
    </row>
    <row r="4" spans="2:9" ht="16.5" x14ac:dyDescent="0.25">
      <c r="B4" s="23">
        <v>2</v>
      </c>
      <c r="C4" s="26" t="s">
        <v>104</v>
      </c>
      <c r="D4" s="27" t="s">
        <v>116</v>
      </c>
      <c r="E4" s="27">
        <v>64</v>
      </c>
      <c r="F4" s="27">
        <v>5605</v>
      </c>
      <c r="G4" s="27">
        <v>4647</v>
      </c>
      <c r="H4" s="33">
        <f t="shared" si="0"/>
        <v>0.82908117752007138</v>
      </c>
      <c r="I4" s="27">
        <v>58958</v>
      </c>
    </row>
    <row r="5" spans="2:9" ht="16.5" x14ac:dyDescent="0.25">
      <c r="B5" s="23">
        <v>3</v>
      </c>
      <c r="C5" s="26" t="s">
        <v>85</v>
      </c>
      <c r="D5" s="27" t="s">
        <v>115</v>
      </c>
      <c r="E5" s="27">
        <v>55</v>
      </c>
      <c r="F5" s="27">
        <v>5320</v>
      </c>
      <c r="G5" s="27">
        <v>4353</v>
      </c>
      <c r="H5" s="33">
        <f t="shared" si="0"/>
        <v>0.81823308270676687</v>
      </c>
      <c r="I5" s="27">
        <v>47485</v>
      </c>
    </row>
    <row r="6" spans="2:9" ht="16.5" x14ac:dyDescent="0.25">
      <c r="B6" s="23">
        <v>4</v>
      </c>
      <c r="C6" s="26" t="s">
        <v>76</v>
      </c>
      <c r="D6" s="27" t="s">
        <v>117</v>
      </c>
      <c r="E6" s="27">
        <v>115</v>
      </c>
      <c r="F6" s="27">
        <v>9630</v>
      </c>
      <c r="G6" s="27">
        <v>6799</v>
      </c>
      <c r="H6" s="33">
        <f t="shared" si="0"/>
        <v>0.70602284527518178</v>
      </c>
      <c r="I6" s="27">
        <v>87994</v>
      </c>
    </row>
    <row r="7" spans="2:9" ht="16.5" x14ac:dyDescent="0.25">
      <c r="B7" s="23">
        <v>5</v>
      </c>
      <c r="C7" s="26" t="s">
        <v>106</v>
      </c>
      <c r="D7" s="27" t="s">
        <v>118</v>
      </c>
      <c r="E7" s="27">
        <v>38</v>
      </c>
      <c r="F7" s="27">
        <v>3135</v>
      </c>
      <c r="G7" s="27">
        <v>2086</v>
      </c>
      <c r="H7" s="33">
        <f t="shared" si="0"/>
        <v>0.66539074960127587</v>
      </c>
      <c r="I7" s="27">
        <v>38060</v>
      </c>
    </row>
    <row r="8" spans="2:9" ht="16.5" x14ac:dyDescent="0.25">
      <c r="B8" s="23">
        <v>6</v>
      </c>
      <c r="C8" s="26" t="s">
        <v>74</v>
      </c>
      <c r="D8" s="27" t="s">
        <v>116</v>
      </c>
      <c r="E8" s="27">
        <v>140</v>
      </c>
      <c r="F8" s="27">
        <v>11975</v>
      </c>
      <c r="G8" s="27">
        <v>7864</v>
      </c>
      <c r="H8" s="33">
        <f t="shared" si="0"/>
        <v>0.65670146137787055</v>
      </c>
      <c r="I8" s="27">
        <v>102930</v>
      </c>
    </row>
    <row r="9" spans="2:9" ht="16.5" x14ac:dyDescent="0.25">
      <c r="B9" s="23">
        <v>7</v>
      </c>
      <c r="C9" s="26" t="s">
        <v>102</v>
      </c>
      <c r="D9" s="27" t="s">
        <v>117</v>
      </c>
      <c r="E9" s="27">
        <v>203</v>
      </c>
      <c r="F9" s="27">
        <v>18380</v>
      </c>
      <c r="G9" s="27">
        <v>11876</v>
      </c>
      <c r="H9" s="33">
        <f t="shared" si="0"/>
        <v>0.64613710554951032</v>
      </c>
      <c r="I9" s="27">
        <v>126468</v>
      </c>
    </row>
    <row r="10" spans="2:9" ht="16.5" x14ac:dyDescent="0.25">
      <c r="B10" s="23">
        <v>8</v>
      </c>
      <c r="C10" s="26" t="s">
        <v>94</v>
      </c>
      <c r="D10" s="27" t="s">
        <v>119</v>
      </c>
      <c r="E10" s="27">
        <v>129</v>
      </c>
      <c r="F10" s="27">
        <v>10820</v>
      </c>
      <c r="G10" s="27">
        <v>6729</v>
      </c>
      <c r="H10" s="33">
        <f t="shared" si="0"/>
        <v>0.62190388170055455</v>
      </c>
      <c r="I10" s="27">
        <v>85417</v>
      </c>
    </row>
    <row r="11" spans="2:9" ht="16.5" x14ac:dyDescent="0.25">
      <c r="B11" s="23">
        <v>9</v>
      </c>
      <c r="C11" s="26" t="s">
        <v>77</v>
      </c>
      <c r="D11" s="27" t="s">
        <v>116</v>
      </c>
      <c r="E11" s="27">
        <v>109</v>
      </c>
      <c r="F11" s="27">
        <v>9830</v>
      </c>
      <c r="G11" s="27">
        <v>5881</v>
      </c>
      <c r="H11" s="33">
        <f t="shared" si="0"/>
        <v>0.59827060020345879</v>
      </c>
      <c r="I11" s="27">
        <v>75733</v>
      </c>
    </row>
    <row r="12" spans="2:9" ht="16.5" x14ac:dyDescent="0.25">
      <c r="B12" s="23">
        <v>10</v>
      </c>
      <c r="C12" s="26" t="s">
        <v>103</v>
      </c>
      <c r="D12" s="27" t="s">
        <v>120</v>
      </c>
      <c r="E12" s="27">
        <v>57</v>
      </c>
      <c r="F12" s="27">
        <v>4905</v>
      </c>
      <c r="G12" s="27">
        <v>2906</v>
      </c>
      <c r="H12" s="33">
        <f t="shared" si="0"/>
        <v>0.59245667686034653</v>
      </c>
      <c r="I12" s="27">
        <v>29440</v>
      </c>
    </row>
    <row r="13" spans="2:9" ht="16.5" x14ac:dyDescent="0.25">
      <c r="B13" s="23">
        <v>11</v>
      </c>
      <c r="C13" s="26" t="s">
        <v>88</v>
      </c>
      <c r="D13" s="27" t="s">
        <v>116</v>
      </c>
      <c r="E13" s="27">
        <v>119</v>
      </c>
      <c r="F13" s="27">
        <v>10370</v>
      </c>
      <c r="G13" s="27">
        <v>6142</v>
      </c>
      <c r="H13" s="33">
        <f t="shared" si="0"/>
        <v>0.59228543876567019</v>
      </c>
      <c r="I13" s="27">
        <v>86030</v>
      </c>
    </row>
    <row r="14" spans="2:9" ht="16.5" x14ac:dyDescent="0.25">
      <c r="B14" s="23">
        <v>12</v>
      </c>
      <c r="C14" s="26" t="s">
        <v>87</v>
      </c>
      <c r="D14" s="27" t="s">
        <v>120</v>
      </c>
      <c r="E14" s="27">
        <v>126</v>
      </c>
      <c r="F14" s="27">
        <v>11200</v>
      </c>
      <c r="G14" s="27">
        <v>6584</v>
      </c>
      <c r="H14" s="33">
        <f t="shared" si="0"/>
        <v>0.58785714285714286</v>
      </c>
      <c r="I14" s="27">
        <v>68631</v>
      </c>
    </row>
    <row r="15" spans="2:9" ht="16.5" x14ac:dyDescent="0.25">
      <c r="B15" s="23">
        <v>13</v>
      </c>
      <c r="C15" s="26" t="s">
        <v>101</v>
      </c>
      <c r="D15" s="27" t="s">
        <v>120</v>
      </c>
      <c r="E15" s="27">
        <v>151</v>
      </c>
      <c r="F15" s="27">
        <v>13040</v>
      </c>
      <c r="G15" s="27">
        <v>7563</v>
      </c>
      <c r="H15" s="33">
        <f t="shared" si="0"/>
        <v>0.57998466257668713</v>
      </c>
      <c r="I15" s="27">
        <v>84374</v>
      </c>
    </row>
    <row r="16" spans="2:9" ht="16.5" x14ac:dyDescent="0.25">
      <c r="B16" s="23">
        <v>14</v>
      </c>
      <c r="C16" s="26" t="s">
        <v>84</v>
      </c>
      <c r="D16" s="27" t="s">
        <v>120</v>
      </c>
      <c r="E16" s="27">
        <v>157</v>
      </c>
      <c r="F16" s="27">
        <v>13895</v>
      </c>
      <c r="G16" s="27">
        <v>7934</v>
      </c>
      <c r="H16" s="33">
        <f t="shared" si="0"/>
        <v>0.57099676142497302</v>
      </c>
      <c r="I16" s="27">
        <v>102213</v>
      </c>
    </row>
    <row r="17" spans="2:9" ht="16.5" x14ac:dyDescent="0.25">
      <c r="B17" s="23">
        <v>15</v>
      </c>
      <c r="C17" s="26" t="s">
        <v>81</v>
      </c>
      <c r="D17" s="27" t="s">
        <v>116</v>
      </c>
      <c r="E17" s="27">
        <v>136</v>
      </c>
      <c r="F17" s="27">
        <v>11655</v>
      </c>
      <c r="G17" s="27">
        <v>6594</v>
      </c>
      <c r="H17" s="33">
        <f t="shared" si="0"/>
        <v>0.56576576576576576</v>
      </c>
      <c r="I17" s="27">
        <v>73415</v>
      </c>
    </row>
    <row r="18" spans="2:9" ht="16.5" x14ac:dyDescent="0.25">
      <c r="B18" s="23">
        <v>16</v>
      </c>
      <c r="C18" s="26" t="s">
        <v>105</v>
      </c>
      <c r="D18" s="27" t="s">
        <v>117</v>
      </c>
      <c r="E18" s="27">
        <v>128</v>
      </c>
      <c r="F18" s="27">
        <v>10990</v>
      </c>
      <c r="G18" s="27">
        <v>5906</v>
      </c>
      <c r="H18" s="33">
        <f t="shared" si="0"/>
        <v>0.53739763421292086</v>
      </c>
      <c r="I18" s="27">
        <v>81928</v>
      </c>
    </row>
    <row r="19" spans="2:9" ht="16.5" x14ac:dyDescent="0.25">
      <c r="B19" s="23">
        <v>17</v>
      </c>
      <c r="C19" s="26" t="s">
        <v>90</v>
      </c>
      <c r="D19" s="27" t="s">
        <v>117</v>
      </c>
      <c r="E19" s="27">
        <v>243</v>
      </c>
      <c r="F19" s="27">
        <v>21335</v>
      </c>
      <c r="G19" s="27">
        <v>11363</v>
      </c>
      <c r="H19" s="33">
        <f t="shared" si="0"/>
        <v>0.53259901570189827</v>
      </c>
      <c r="I19" s="27">
        <v>121917</v>
      </c>
    </row>
    <row r="20" spans="2:9" ht="16.5" x14ac:dyDescent="0.25">
      <c r="B20" s="23">
        <v>18</v>
      </c>
      <c r="C20" s="26" t="s">
        <v>75</v>
      </c>
      <c r="D20" s="27" t="s">
        <v>119</v>
      </c>
      <c r="E20" s="27">
        <v>129</v>
      </c>
      <c r="F20" s="27">
        <v>11155</v>
      </c>
      <c r="G20" s="27">
        <v>5840</v>
      </c>
      <c r="H20" s="33">
        <f t="shared" si="0"/>
        <v>0.52353204840878531</v>
      </c>
      <c r="I20" s="27">
        <v>74700</v>
      </c>
    </row>
    <row r="21" spans="2:9" ht="16.5" x14ac:dyDescent="0.25">
      <c r="B21" s="23">
        <v>19</v>
      </c>
      <c r="C21" s="26" t="s">
        <v>100</v>
      </c>
      <c r="D21" s="27" t="s">
        <v>115</v>
      </c>
      <c r="E21" s="27">
        <v>137</v>
      </c>
      <c r="F21" s="27">
        <v>11675</v>
      </c>
      <c r="G21" s="27">
        <v>6081</v>
      </c>
      <c r="H21" s="33">
        <f t="shared" si="0"/>
        <v>0.52085653104925056</v>
      </c>
      <c r="I21" s="27">
        <v>71973</v>
      </c>
    </row>
    <row r="22" spans="2:9" ht="16.5" x14ac:dyDescent="0.25">
      <c r="B22" s="23">
        <v>20</v>
      </c>
      <c r="C22" s="26" t="s">
        <v>93</v>
      </c>
      <c r="D22" s="27" t="s">
        <v>117</v>
      </c>
      <c r="E22" s="27">
        <v>143</v>
      </c>
      <c r="F22" s="27">
        <v>13265</v>
      </c>
      <c r="G22" s="27">
        <v>6688</v>
      </c>
      <c r="H22" s="33">
        <f t="shared" si="0"/>
        <v>0.50418394270637013</v>
      </c>
      <c r="I22" s="27">
        <v>82087</v>
      </c>
    </row>
    <row r="23" spans="2:9" ht="16.5" x14ac:dyDescent="0.25">
      <c r="B23" s="23">
        <v>21</v>
      </c>
      <c r="C23" s="26" t="s">
        <v>73</v>
      </c>
      <c r="D23" s="27" t="s">
        <v>117</v>
      </c>
      <c r="E23" s="27">
        <v>70</v>
      </c>
      <c r="F23" s="27">
        <v>5480</v>
      </c>
      <c r="G23" s="27">
        <v>2732</v>
      </c>
      <c r="H23" s="33">
        <f t="shared" si="0"/>
        <v>0.49854014598540147</v>
      </c>
      <c r="I23" s="27">
        <v>45686</v>
      </c>
    </row>
    <row r="24" spans="2:9" ht="16.5" x14ac:dyDescent="0.25">
      <c r="B24" s="23">
        <v>22</v>
      </c>
      <c r="C24" s="26" t="s">
        <v>98</v>
      </c>
      <c r="D24" s="27" t="s">
        <v>115</v>
      </c>
      <c r="E24" s="27">
        <v>118</v>
      </c>
      <c r="F24" s="27">
        <v>10145</v>
      </c>
      <c r="G24" s="27">
        <v>4982</v>
      </c>
      <c r="H24" s="33">
        <f t="shared" si="0"/>
        <v>0.49107934943321835</v>
      </c>
      <c r="I24" s="27">
        <v>59548</v>
      </c>
    </row>
    <row r="25" spans="2:9" ht="16.5" x14ac:dyDescent="0.25">
      <c r="B25" s="23">
        <v>23</v>
      </c>
      <c r="C25" s="26" t="s">
        <v>109</v>
      </c>
      <c r="D25" s="27" t="s">
        <v>117</v>
      </c>
      <c r="E25" s="27">
        <v>125</v>
      </c>
      <c r="F25" s="27">
        <v>10835</v>
      </c>
      <c r="G25" s="27">
        <v>5296</v>
      </c>
      <c r="H25" s="33">
        <f t="shared" si="0"/>
        <v>0.48878634056299031</v>
      </c>
      <c r="I25" s="27">
        <v>58030</v>
      </c>
    </row>
    <row r="26" spans="2:9" ht="16.5" x14ac:dyDescent="0.25">
      <c r="B26" s="23">
        <v>24</v>
      </c>
      <c r="C26" s="26" t="s">
        <v>97</v>
      </c>
      <c r="D26" s="27" t="s">
        <v>116</v>
      </c>
      <c r="E26" s="27">
        <v>111</v>
      </c>
      <c r="F26" s="27">
        <v>10145</v>
      </c>
      <c r="G26" s="27">
        <v>4950</v>
      </c>
      <c r="H26" s="33">
        <f t="shared" si="0"/>
        <v>0.48792508624938391</v>
      </c>
      <c r="I26" s="27">
        <v>71127</v>
      </c>
    </row>
    <row r="27" spans="2:9" ht="16.5" x14ac:dyDescent="0.25">
      <c r="B27" s="23">
        <v>25</v>
      </c>
      <c r="C27" s="26" t="s">
        <v>72</v>
      </c>
      <c r="D27" s="27" t="s">
        <v>115</v>
      </c>
      <c r="E27" s="27">
        <v>237</v>
      </c>
      <c r="F27" s="27">
        <v>20480</v>
      </c>
      <c r="G27" s="27">
        <v>9637</v>
      </c>
      <c r="H27" s="33">
        <f t="shared" si="0"/>
        <v>0.47055664062500002</v>
      </c>
      <c r="I27" s="27">
        <v>122241</v>
      </c>
    </row>
    <row r="28" spans="2:9" ht="16.5" x14ac:dyDescent="0.25">
      <c r="B28" s="23">
        <v>26</v>
      </c>
      <c r="C28" s="26" t="s">
        <v>79</v>
      </c>
      <c r="D28" s="27" t="s">
        <v>116</v>
      </c>
      <c r="E28" s="27">
        <v>253</v>
      </c>
      <c r="F28" s="27">
        <v>21335</v>
      </c>
      <c r="G28" s="27">
        <v>9537</v>
      </c>
      <c r="H28" s="32">
        <f t="shared" si="0"/>
        <v>0.44701195219123507</v>
      </c>
      <c r="I28" s="27">
        <v>170901</v>
      </c>
    </row>
    <row r="29" spans="2:9" ht="16.5" x14ac:dyDescent="0.25">
      <c r="B29" s="23">
        <v>27</v>
      </c>
      <c r="C29" s="26" t="s">
        <v>95</v>
      </c>
      <c r="D29" s="27" t="s">
        <v>116</v>
      </c>
      <c r="E29" s="27">
        <v>269</v>
      </c>
      <c r="F29" s="27">
        <v>24060</v>
      </c>
      <c r="G29" s="27">
        <v>10478</v>
      </c>
      <c r="H29" s="32">
        <f t="shared" si="0"/>
        <v>0.43549459684123026</v>
      </c>
      <c r="I29" s="27">
        <v>150396</v>
      </c>
    </row>
    <row r="30" spans="2:9" ht="16.5" x14ac:dyDescent="0.25">
      <c r="B30" s="23">
        <v>28</v>
      </c>
      <c r="C30" s="26" t="s">
        <v>111</v>
      </c>
      <c r="D30" s="27" t="s">
        <v>117</v>
      </c>
      <c r="E30" s="27">
        <v>332</v>
      </c>
      <c r="F30" s="27">
        <v>28345</v>
      </c>
      <c r="G30" s="27">
        <v>12045</v>
      </c>
      <c r="H30" s="32">
        <f t="shared" si="0"/>
        <v>0.42494267066502028</v>
      </c>
      <c r="I30" s="27">
        <v>152566</v>
      </c>
    </row>
    <row r="31" spans="2:9" ht="16.5" x14ac:dyDescent="0.25">
      <c r="B31" s="23">
        <v>29</v>
      </c>
      <c r="C31" s="26" t="s">
        <v>108</v>
      </c>
      <c r="D31" s="27" t="s">
        <v>115</v>
      </c>
      <c r="E31" s="27">
        <v>325</v>
      </c>
      <c r="F31" s="27">
        <v>28290</v>
      </c>
      <c r="G31" s="27">
        <v>11953</v>
      </c>
      <c r="H31" s="32">
        <f t="shared" si="0"/>
        <v>0.42251679038529516</v>
      </c>
      <c r="I31" s="27">
        <v>162774</v>
      </c>
    </row>
    <row r="32" spans="2:9" ht="16.5" x14ac:dyDescent="0.25">
      <c r="B32" s="23">
        <v>30</v>
      </c>
      <c r="C32" s="26" t="s">
        <v>89</v>
      </c>
      <c r="D32" s="27" t="s">
        <v>115</v>
      </c>
      <c r="E32" s="27">
        <v>333</v>
      </c>
      <c r="F32" s="27">
        <v>29310</v>
      </c>
      <c r="G32" s="27">
        <v>12324</v>
      </c>
      <c r="H32" s="32">
        <f t="shared" si="0"/>
        <v>0.4204708290685773</v>
      </c>
      <c r="I32" s="27">
        <v>150261</v>
      </c>
    </row>
    <row r="33" spans="2:9" ht="16.5" x14ac:dyDescent="0.25">
      <c r="B33" s="23">
        <v>31</v>
      </c>
      <c r="C33" s="26" t="s">
        <v>78</v>
      </c>
      <c r="D33" s="27" t="s">
        <v>115</v>
      </c>
      <c r="E33" s="27">
        <v>131</v>
      </c>
      <c r="F33" s="27">
        <v>12390</v>
      </c>
      <c r="G33" s="27">
        <v>5091</v>
      </c>
      <c r="H33" s="32">
        <f t="shared" si="0"/>
        <v>0.41089588377723973</v>
      </c>
      <c r="I33" s="27">
        <v>76426</v>
      </c>
    </row>
    <row r="34" spans="2:9" ht="16.5" x14ac:dyDescent="0.25">
      <c r="B34" s="23">
        <v>32</v>
      </c>
      <c r="C34" s="26" t="s">
        <v>80</v>
      </c>
      <c r="D34" s="27" t="s">
        <v>117</v>
      </c>
      <c r="E34" s="27">
        <v>334</v>
      </c>
      <c r="F34" s="27">
        <v>29870</v>
      </c>
      <c r="G34" s="27">
        <v>11877</v>
      </c>
      <c r="H34" s="32">
        <f t="shared" si="0"/>
        <v>0.39762303314362235</v>
      </c>
      <c r="I34" s="27">
        <v>132379</v>
      </c>
    </row>
    <row r="35" spans="2:9" ht="16.5" x14ac:dyDescent="0.25">
      <c r="B35" s="23">
        <v>33</v>
      </c>
      <c r="C35" s="26" t="s">
        <v>110</v>
      </c>
      <c r="D35" s="27" t="s">
        <v>116</v>
      </c>
      <c r="E35" s="27">
        <v>172</v>
      </c>
      <c r="F35" s="27">
        <v>15230</v>
      </c>
      <c r="G35" s="27">
        <v>5849</v>
      </c>
      <c r="H35" s="32">
        <f t="shared" si="0"/>
        <v>0.38404464871963229</v>
      </c>
      <c r="I35" s="27">
        <v>97705</v>
      </c>
    </row>
    <row r="36" spans="2:9" ht="16.5" x14ac:dyDescent="0.25">
      <c r="B36" s="23">
        <v>34</v>
      </c>
      <c r="C36" s="26" t="s">
        <v>83</v>
      </c>
      <c r="D36" s="27" t="s">
        <v>116</v>
      </c>
      <c r="E36" s="27">
        <v>211</v>
      </c>
      <c r="F36" s="27">
        <v>19240</v>
      </c>
      <c r="G36" s="27">
        <v>7184</v>
      </c>
      <c r="H36" s="32">
        <f t="shared" si="0"/>
        <v>0.37338877338877341</v>
      </c>
      <c r="I36" s="27">
        <v>95354</v>
      </c>
    </row>
    <row r="37" spans="2:9" ht="16.5" x14ac:dyDescent="0.25">
      <c r="B37" s="23">
        <v>35</v>
      </c>
      <c r="C37" s="26" t="s">
        <v>99</v>
      </c>
      <c r="D37" s="27" t="s">
        <v>119</v>
      </c>
      <c r="E37" s="27">
        <v>285</v>
      </c>
      <c r="F37" s="27">
        <v>24895</v>
      </c>
      <c r="G37" s="27">
        <v>9254</v>
      </c>
      <c r="H37" s="32">
        <f t="shared" si="0"/>
        <v>0.3717212291624824</v>
      </c>
      <c r="I37" s="27">
        <v>124539</v>
      </c>
    </row>
    <row r="38" spans="2:9" ht="16.5" x14ac:dyDescent="0.25">
      <c r="B38" s="23">
        <v>36</v>
      </c>
      <c r="C38" s="26" t="s">
        <v>96</v>
      </c>
      <c r="D38" s="27" t="s">
        <v>118</v>
      </c>
      <c r="E38" s="27">
        <v>402</v>
      </c>
      <c r="F38" s="27">
        <v>35135</v>
      </c>
      <c r="G38" s="27">
        <v>12591</v>
      </c>
      <c r="H38" s="32">
        <f t="shared" si="0"/>
        <v>0.3583606090792657</v>
      </c>
      <c r="I38" s="27">
        <v>152838</v>
      </c>
    </row>
    <row r="39" spans="2:9" ht="16.5" x14ac:dyDescent="0.25">
      <c r="B39" s="23">
        <v>37</v>
      </c>
      <c r="C39" s="26" t="s">
        <v>91</v>
      </c>
      <c r="D39" s="27" t="s">
        <v>117</v>
      </c>
      <c r="E39" s="27">
        <v>1211</v>
      </c>
      <c r="F39" s="27">
        <v>103275</v>
      </c>
      <c r="G39" s="27">
        <v>36274</v>
      </c>
      <c r="H39" s="32">
        <f t="shared" si="0"/>
        <v>0.35123698862260955</v>
      </c>
      <c r="I39" s="27">
        <v>463834</v>
      </c>
    </row>
    <row r="40" spans="2:9" ht="16.5" x14ac:dyDescent="0.25">
      <c r="B40" s="23">
        <v>38</v>
      </c>
      <c r="C40" s="26" t="s">
        <v>92</v>
      </c>
      <c r="D40" s="27" t="s">
        <v>117</v>
      </c>
      <c r="E40" s="27">
        <v>73</v>
      </c>
      <c r="F40" s="27">
        <v>6930</v>
      </c>
      <c r="G40" s="27">
        <v>2365</v>
      </c>
      <c r="H40" s="32">
        <f t="shared" si="0"/>
        <v>0.34126984126984128</v>
      </c>
      <c r="I40" s="27">
        <v>28672</v>
      </c>
    </row>
    <row r="41" spans="2:9" ht="16.5" x14ac:dyDescent="0.25">
      <c r="B41" s="23">
        <v>39</v>
      </c>
      <c r="C41" s="26" t="s">
        <v>82</v>
      </c>
      <c r="D41" s="27" t="s">
        <v>116</v>
      </c>
      <c r="E41" s="27">
        <v>191</v>
      </c>
      <c r="F41" s="27">
        <v>16320</v>
      </c>
      <c r="G41" s="27">
        <v>5539</v>
      </c>
      <c r="H41" s="32">
        <f t="shared" si="0"/>
        <v>0.33939950980392158</v>
      </c>
      <c r="I41" s="27">
        <v>87006</v>
      </c>
    </row>
    <row r="42" spans="2:9" ht="16.5" x14ac:dyDescent="0.25">
      <c r="B42" s="23">
        <v>40</v>
      </c>
      <c r="C42" s="26" t="s">
        <v>107</v>
      </c>
      <c r="D42" s="27" t="s">
        <v>116</v>
      </c>
      <c r="E42" s="27">
        <v>159</v>
      </c>
      <c r="F42" s="27">
        <v>14335</v>
      </c>
      <c r="G42" s="27">
        <v>4773</v>
      </c>
      <c r="H42" s="32">
        <f t="shared" si="0"/>
        <v>0.3329612835716777</v>
      </c>
      <c r="I42" s="27">
        <v>70950</v>
      </c>
    </row>
    <row r="43" spans="2:9" ht="16.5" x14ac:dyDescent="0.25">
      <c r="B43" s="23">
        <v>41</v>
      </c>
      <c r="C43" s="26" t="s">
        <v>71</v>
      </c>
      <c r="D43" s="27" t="s">
        <v>116</v>
      </c>
      <c r="E43" s="27">
        <v>306</v>
      </c>
      <c r="F43" s="27">
        <v>26260</v>
      </c>
      <c r="G43" s="27">
        <v>7855</v>
      </c>
      <c r="H43" s="32">
        <f t="shared" si="0"/>
        <v>0.29912414318354913</v>
      </c>
      <c r="I43" s="27">
        <v>127568</v>
      </c>
    </row>
    <row r="44" spans="2:9" ht="16.5" x14ac:dyDescent="0.25">
      <c r="B44" s="23"/>
      <c r="C44" s="26"/>
      <c r="D44" s="27"/>
      <c r="E44" s="27"/>
      <c r="F44" s="27"/>
      <c r="G44" s="27"/>
      <c r="H44" s="28"/>
      <c r="I44" s="27"/>
    </row>
    <row r="45" spans="2:9" ht="16.5" x14ac:dyDescent="0.25">
      <c r="B45" s="23"/>
      <c r="C45" s="29" t="s">
        <v>112</v>
      </c>
      <c r="D45" s="30"/>
      <c r="E45" s="30">
        <f>SUM(E3:E43)</f>
        <v>8091</v>
      </c>
      <c r="F45" s="30">
        <f>SUM(F3:F43)</f>
        <v>706550</v>
      </c>
      <c r="G45" s="30">
        <f>SUM(G3:G43)</f>
        <v>322086</v>
      </c>
      <c r="H45" s="31">
        <f>G45/F45</f>
        <v>0.45585733493737174</v>
      </c>
      <c r="I45" s="30">
        <f>SUM(I3:I43)</f>
        <v>4167600</v>
      </c>
    </row>
  </sheetData>
  <mergeCells count="1">
    <mergeCell ref="B1:I1"/>
  </mergeCells>
  <pageMargins left="0.25" right="0.25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Bankwise</vt:lpstr>
      <vt:lpstr>Districtwise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Hitesh  Chawla</cp:lastModifiedBy>
  <cp:lastPrinted>2025-10-03T09:22:35Z</cp:lastPrinted>
  <dcterms:created xsi:type="dcterms:W3CDTF">2025-04-05T11:07:59Z</dcterms:created>
  <dcterms:modified xsi:type="dcterms:W3CDTF">2025-10-16T07:22:09Z</dcterms:modified>
</cp:coreProperties>
</file>